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2026\"/>
    </mc:Choice>
  </mc:AlternateContent>
  <xr:revisionPtr revIDLastSave="0" documentId="13_ncr:1_{91F64D5F-4B31-4949-8EEB-AB3FC4DDE83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Table 1" sheetId="1" r:id="rId1"/>
    <sheet name="Table 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12" i="1"/>
  <c r="G12" i="1"/>
  <c r="G9" i="1"/>
  <c r="H9" i="1"/>
  <c r="E15" i="1" l="1"/>
  <c r="F15" i="1"/>
  <c r="F12" i="1"/>
  <c r="E12" i="1"/>
  <c r="F9" i="1"/>
  <c r="E9" i="1"/>
  <c r="F6" i="1" l="1"/>
  <c r="E6" i="1"/>
  <c r="D12" i="1"/>
  <c r="C12" i="1"/>
  <c r="O12" i="1" s="1"/>
  <c r="C15" i="1"/>
  <c r="D15" i="1"/>
  <c r="O15" i="1"/>
  <c r="C9" i="1"/>
  <c r="O9" i="1" s="1"/>
  <c r="D9" i="1"/>
  <c r="C6" i="1"/>
  <c r="O6" i="1"/>
  <c r="O7" i="1"/>
  <c r="O8" i="1"/>
  <c r="O10" i="1"/>
  <c r="O11" i="1"/>
  <c r="O13" i="1"/>
  <c r="O14" i="1"/>
  <c r="P11" i="1"/>
  <c r="O34" i="1" l="1"/>
  <c r="P34" i="1"/>
  <c r="P31" i="1"/>
  <c r="P28" i="1"/>
  <c r="E35" i="1"/>
  <c r="D35" i="1"/>
  <c r="G35" i="1"/>
  <c r="H35" i="1"/>
  <c r="I35" i="1"/>
  <c r="J35" i="1"/>
  <c r="K35" i="1"/>
  <c r="L35" i="1"/>
  <c r="M35" i="1"/>
  <c r="N35" i="1"/>
  <c r="C35" i="1"/>
  <c r="D16" i="1"/>
  <c r="E16" i="1"/>
  <c r="F16" i="1"/>
  <c r="G16" i="1"/>
  <c r="H16" i="1"/>
  <c r="I16" i="1"/>
  <c r="J16" i="1"/>
  <c r="K16" i="1"/>
  <c r="L16" i="1"/>
  <c r="M16" i="1"/>
  <c r="N16" i="1"/>
  <c r="C16" i="1"/>
  <c r="P14" i="1"/>
  <c r="P15" i="1"/>
  <c r="P13" i="1"/>
  <c r="P12" i="1"/>
  <c r="P8" i="1"/>
  <c r="P9" i="1"/>
  <c r="P10" i="1"/>
  <c r="P6" i="1"/>
  <c r="P7" i="1"/>
  <c r="P5" i="1"/>
  <c r="O5" i="1"/>
  <c r="O24" i="1"/>
  <c r="P33" i="1"/>
  <c r="O33" i="1"/>
  <c r="P32" i="1"/>
  <c r="O32" i="1"/>
  <c r="O31" i="1"/>
  <c r="P30" i="1"/>
  <c r="O30" i="1"/>
  <c r="P29" i="1"/>
  <c r="O29" i="1"/>
  <c r="P27" i="1"/>
  <c r="O27" i="1"/>
  <c r="P26" i="1"/>
  <c r="O26" i="1"/>
  <c r="P25" i="1"/>
  <c r="O25" i="1"/>
  <c r="P24" i="1"/>
  <c r="O28" i="1" l="1"/>
  <c r="O35" i="1" s="1"/>
  <c r="O16" i="1"/>
  <c r="P16" i="1"/>
  <c r="Q15" i="1"/>
  <c r="Q14" i="1"/>
  <c r="P35" i="1"/>
  <c r="F35" i="1"/>
  <c r="Q12" i="1"/>
  <c r="Q13" i="1"/>
  <c r="Q8" i="1"/>
  <c r="Q11" i="1"/>
  <c r="Q9" i="1"/>
  <c r="Q27" i="1"/>
  <c r="Q31" i="1"/>
  <c r="Q10" i="1"/>
  <c r="Q29" i="1"/>
  <c r="Q7" i="1"/>
  <c r="Q6" i="1"/>
  <c r="Q24" i="1"/>
  <c r="Q26" i="1"/>
  <c r="Q30" i="1"/>
  <c r="Q34" i="1"/>
  <c r="Q5" i="1"/>
  <c r="Q25" i="1"/>
  <c r="Q33" i="1"/>
  <c r="Q32" i="1"/>
  <c r="Q28" i="1" l="1"/>
  <c r="Q35" i="1" s="1"/>
  <c r="O36" i="1"/>
  <c r="P36" i="1"/>
  <c r="Q16" i="1"/>
  <c r="Q36" i="1" l="1"/>
</calcChain>
</file>

<file path=xl/sharedStrings.xml><?xml version="1.0" encoding="utf-8"?>
<sst xmlns="http://schemas.openxmlformats.org/spreadsheetml/2006/main" count="76" uniqueCount="38">
  <si>
    <r>
      <rPr>
        <b/>
        <sz val="7"/>
        <rFont val="Times New Roman"/>
        <family val="1"/>
      </rPr>
      <t>NO</t>
    </r>
  </si>
  <si>
    <r>
      <rPr>
        <b/>
        <sz val="7"/>
        <rFont val="Times New Roman"/>
        <family val="1"/>
      </rPr>
      <t>NAMA OBYEK</t>
    </r>
  </si>
  <si>
    <r>
      <rPr>
        <b/>
        <sz val="7"/>
        <rFont val="Times New Roman"/>
        <family val="1"/>
      </rPr>
      <t>JAN</t>
    </r>
  </si>
  <si>
    <r>
      <rPr>
        <b/>
        <sz val="7"/>
        <rFont val="Times New Roman"/>
        <family val="1"/>
      </rPr>
      <t>FEB</t>
    </r>
  </si>
  <si>
    <r>
      <rPr>
        <b/>
        <sz val="7"/>
        <rFont val="Times New Roman"/>
        <family val="1"/>
      </rPr>
      <t>MAR</t>
    </r>
  </si>
  <si>
    <r>
      <rPr>
        <b/>
        <sz val="7"/>
        <rFont val="Times New Roman"/>
        <family val="1"/>
      </rPr>
      <t>APRIL</t>
    </r>
  </si>
  <si>
    <r>
      <rPr>
        <b/>
        <sz val="7"/>
        <rFont val="Times New Roman"/>
        <family val="1"/>
      </rPr>
      <t>MEI</t>
    </r>
  </si>
  <si>
    <r>
      <rPr>
        <b/>
        <sz val="7"/>
        <rFont val="Times New Roman"/>
        <family val="1"/>
      </rPr>
      <t>JUNI</t>
    </r>
  </si>
  <si>
    <r>
      <rPr>
        <b/>
        <sz val="7"/>
        <rFont val="Times New Roman"/>
        <family val="1"/>
      </rPr>
      <t>JUMLAH</t>
    </r>
  </si>
  <si>
    <r>
      <rPr>
        <b/>
        <sz val="7"/>
        <rFont val="Times New Roman"/>
        <family val="1"/>
      </rPr>
      <t>TOTAL</t>
    </r>
  </si>
  <si>
    <r>
      <rPr>
        <b/>
        <sz val="7"/>
        <rFont val="Times New Roman"/>
        <family val="1"/>
      </rPr>
      <t>NUS</t>
    </r>
  </si>
  <si>
    <r>
      <rPr>
        <b/>
        <sz val="7"/>
        <rFont val="Times New Roman"/>
        <family val="1"/>
      </rPr>
      <t>MAN</t>
    </r>
  </si>
  <si>
    <r>
      <rPr>
        <b/>
        <sz val="7"/>
        <rFont val="Times New Roman"/>
        <family val="1"/>
      </rPr>
      <t>Ulun Danu Beratan</t>
    </r>
  </si>
  <si>
    <r>
      <rPr>
        <b/>
        <sz val="7"/>
        <rFont val="Times New Roman"/>
        <family val="1"/>
      </rPr>
      <t>Air Panas Angseri</t>
    </r>
  </si>
  <si>
    <r>
      <rPr>
        <b/>
        <sz val="7"/>
        <rFont val="Times New Roman"/>
        <family val="1"/>
      </rPr>
      <t>Kebun Raya Eka Karya</t>
    </r>
  </si>
  <si>
    <r>
      <rPr>
        <b/>
        <sz val="7"/>
        <rFont val="Times New Roman"/>
        <family val="1"/>
      </rPr>
      <t>TPB Margarana</t>
    </r>
  </si>
  <si>
    <r>
      <rPr>
        <b/>
        <sz val="7"/>
        <rFont val="Times New Roman"/>
        <family val="1"/>
      </rPr>
      <t>Alas Kedaton</t>
    </r>
  </si>
  <si>
    <r>
      <rPr>
        <b/>
        <sz val="7"/>
        <rFont val="Times New Roman"/>
        <family val="1"/>
      </rPr>
      <t>Tanah Lot</t>
    </r>
  </si>
  <si>
    <r>
      <rPr>
        <b/>
        <sz val="7"/>
        <rFont val="Times New Roman"/>
        <family val="1"/>
      </rPr>
      <t>Musium Subak</t>
    </r>
  </si>
  <si>
    <r>
      <rPr>
        <b/>
        <sz val="7"/>
        <rFont val="Times New Roman"/>
        <family val="1"/>
      </rPr>
      <t>espa air panas Penatahan</t>
    </r>
  </si>
  <si>
    <r>
      <rPr>
        <b/>
        <sz val="7"/>
        <rFont val="Times New Roman"/>
        <family val="1"/>
      </rPr>
      <t>Jatiluwih</t>
    </r>
  </si>
  <si>
    <r>
      <rPr>
        <b/>
        <sz val="7"/>
        <rFont val="Times New Roman"/>
        <family val="1"/>
      </rPr>
      <t>Taman Kupu-kupu Lestari</t>
    </r>
  </si>
  <si>
    <r>
      <rPr>
        <b/>
        <sz val="7"/>
        <rFont val="Times New Roman"/>
        <family val="1"/>
      </rPr>
      <t>Areal Pura Batukaru</t>
    </r>
  </si>
  <si>
    <r>
      <rPr>
        <b/>
        <sz val="7"/>
        <rFont val="Times New Roman"/>
        <family val="1"/>
      </rPr>
      <t>J U M L A H</t>
    </r>
  </si>
  <si>
    <r>
      <rPr>
        <b/>
        <sz val="7.5"/>
        <rFont val="Times New Roman"/>
        <family val="1"/>
      </rPr>
      <t>JULI</t>
    </r>
  </si>
  <si>
    <r>
      <rPr>
        <b/>
        <sz val="7.5"/>
        <rFont val="Times New Roman"/>
        <family val="1"/>
      </rPr>
      <t>AGUST</t>
    </r>
  </si>
  <si>
    <r>
      <rPr>
        <b/>
        <sz val="7.5"/>
        <rFont val="Times New Roman"/>
        <family val="1"/>
      </rPr>
      <t>SEPT</t>
    </r>
  </si>
  <si>
    <r>
      <rPr>
        <b/>
        <sz val="7.5"/>
        <rFont val="Times New Roman"/>
        <family val="1"/>
      </rPr>
      <t>OKT</t>
    </r>
  </si>
  <si>
    <r>
      <rPr>
        <b/>
        <sz val="7.5"/>
        <rFont val="Times New Roman"/>
        <family val="1"/>
      </rPr>
      <t>NOP</t>
    </r>
  </si>
  <si>
    <r>
      <rPr>
        <b/>
        <sz val="7.5"/>
        <rFont val="Times New Roman"/>
        <family val="1"/>
      </rPr>
      <t>DES</t>
    </r>
  </si>
  <si>
    <r>
      <rPr>
        <b/>
        <sz val="7.5"/>
        <rFont val="Times New Roman"/>
        <family val="1"/>
      </rPr>
      <t>JUMLAH</t>
    </r>
  </si>
  <si>
    <r>
      <rPr>
        <b/>
        <sz val="7.5"/>
        <rFont val="Times New Roman"/>
        <family val="1"/>
      </rPr>
      <t>TOTAL</t>
    </r>
  </si>
  <si>
    <r>
      <rPr>
        <b/>
        <sz val="7.5"/>
        <rFont val="Times New Roman"/>
        <family val="1"/>
      </rPr>
      <t>NUS</t>
    </r>
  </si>
  <si>
    <r>
      <rPr>
        <b/>
        <sz val="7.5"/>
        <rFont val="Times New Roman"/>
        <family val="1"/>
      </rPr>
      <t>MAN</t>
    </r>
  </si>
  <si>
    <r>
      <rPr>
        <b/>
        <sz val="8.5"/>
        <rFont val="Calibri"/>
        <family val="1"/>
      </rPr>
      <t>TOTAL</t>
    </r>
  </si>
  <si>
    <r>
      <rPr>
        <sz val="8.5"/>
        <rFont val="Times New Roman"/>
        <family val="1"/>
      </rPr>
      <t xml:space="preserve">Jumlah Data Kunjungan Wisatawan Tahun 2025 - Jumlah Kunjungan wisatawan tahun 2024/
</t>
    </r>
    <r>
      <rPr>
        <sz val="8.5"/>
        <rFont val="Times New Roman"/>
        <family val="1"/>
      </rPr>
      <t>Jumlah kunjungan wisatawan Tahun 2024x 100% =</t>
    </r>
  </si>
  <si>
    <r>
      <t xml:space="preserve">Jumlah Data Kunjungan Tahun 2025 =                                                                    </t>
    </r>
    <r>
      <rPr>
        <b/>
        <sz val="8.5"/>
        <rFont val="Times New Roman"/>
        <family val="1"/>
      </rPr>
      <t>2.787.348</t>
    </r>
  </si>
  <si>
    <t>DATA KUNJUNGAN WISATAWAN NUSANTARA DAN MANCANEGARA PADA DAYA TARIK  WISATA KABUPATEN TABANAN 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</si>
</sst>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color rgb="FF000000"/>
      <name val="Times New Roman"/>
      <charset val="204"/>
    </font>
    <font>
      <b/>
      <sz val="8.5"/>
      <name val="Times New Roman"/>
    </font>
    <font>
      <b/>
      <sz val="7"/>
      <name val="Times New Roman"/>
    </font>
    <font>
      <b/>
      <sz val="7"/>
      <color rgb="FF000000"/>
      <name val="Times New Roman"/>
      <family val="2"/>
    </font>
    <font>
      <sz val="7"/>
      <color rgb="FF000000"/>
      <name val="Times New Roman"/>
      <family val="2"/>
    </font>
    <font>
      <sz val="8.5"/>
      <color rgb="FF000000"/>
      <name val="Times New Roman"/>
      <family val="2"/>
    </font>
    <font>
      <b/>
      <sz val="8.5"/>
      <color rgb="FF000000"/>
      <name val="Times New Roman"/>
      <family val="2"/>
    </font>
    <font>
      <b/>
      <sz val="7.5"/>
      <name val="Times New Roman"/>
    </font>
    <font>
      <b/>
      <sz val="7.5"/>
      <color rgb="FF000000"/>
      <name val="Times New Roman"/>
      <family val="2"/>
    </font>
    <font>
      <b/>
      <sz val="8.5"/>
      <name val="Calibri"/>
    </font>
    <font>
      <sz val="9.5"/>
      <color rgb="FF000000"/>
      <name val="Calibri"/>
      <family val="2"/>
    </font>
    <font>
      <b/>
      <sz val="8.5"/>
      <name val="Times New Roman"/>
      <family val="1"/>
    </font>
    <font>
      <b/>
      <sz val="7"/>
      <name val="Times New Roman"/>
      <family val="1"/>
    </font>
    <font>
      <b/>
      <sz val="7.5"/>
      <name val="Times New Roman"/>
      <family val="1"/>
    </font>
    <font>
      <b/>
      <sz val="8.5"/>
      <name val="Calibri"/>
      <family val="1"/>
    </font>
    <font>
      <sz val="8.5"/>
      <name val="Times New Roman"/>
      <family val="1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504D"/>
      </patternFill>
    </fill>
    <fill>
      <patternFill patternType="solid">
        <fgColor rgb="FFE6B8B7"/>
      </patternFill>
    </fill>
    <fill>
      <patternFill patternType="solid">
        <fgColor rgb="FF928852"/>
      </patternFill>
    </fill>
    <fill>
      <patternFill patternType="solid">
        <fgColor rgb="FF92D050"/>
      </patternFill>
    </fill>
    <fill>
      <patternFill patternType="solid">
        <fgColor rgb="FFDA949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10" fillId="0" borderId="0" xfId="0" applyNumberFormat="1" applyFont="1" applyAlignment="1">
      <alignment horizontal="left" vertical="top" indent="4" shrinkToFit="1"/>
    </xf>
    <xf numFmtId="164" fontId="0" fillId="0" borderId="0" xfId="1" applyNumberFormat="1" applyFont="1" applyAlignment="1">
      <alignment horizontal="left" vertical="top"/>
    </xf>
    <xf numFmtId="164" fontId="2" fillId="5" borderId="1" xfId="1" applyNumberFormat="1" applyFont="1" applyFill="1" applyBorder="1" applyAlignment="1">
      <alignment horizontal="left" vertical="top" wrapText="1" indent="1"/>
    </xf>
    <xf numFmtId="164" fontId="2" fillId="2" borderId="1" xfId="1" applyNumberFormat="1" applyFont="1" applyFill="1" applyBorder="1" applyAlignment="1">
      <alignment horizontal="left" vertical="top" wrapText="1" indent="1"/>
    </xf>
    <xf numFmtId="164" fontId="2" fillId="5" borderId="1" xfId="1" applyNumberFormat="1" applyFont="1" applyFill="1" applyBorder="1" applyAlignment="1">
      <alignment horizontal="left" vertical="top" wrapText="1" indent="2"/>
    </xf>
    <xf numFmtId="164" fontId="2" fillId="2" borderId="1" xfId="1" applyNumberFormat="1" applyFont="1" applyFill="1" applyBorder="1" applyAlignment="1">
      <alignment horizontal="left" vertical="top" wrapText="1" indent="2"/>
    </xf>
    <xf numFmtId="164" fontId="3" fillId="0" borderId="1" xfId="1" applyNumberFormat="1" applyFont="1" applyBorder="1" applyAlignment="1">
      <alignment horizontal="center" vertical="top" shrinkToFit="1"/>
    </xf>
    <xf numFmtId="164" fontId="3" fillId="0" borderId="1" xfId="1" applyNumberFormat="1" applyFont="1" applyBorder="1" applyAlignment="1">
      <alignment horizontal="left" vertical="top" indent="2" shrinkToFit="1"/>
    </xf>
    <xf numFmtId="164" fontId="3" fillId="0" borderId="1" xfId="1" applyNumberFormat="1" applyFont="1" applyBorder="1" applyAlignment="1">
      <alignment horizontal="left" vertical="top" indent="3" shrinkToFit="1"/>
    </xf>
    <xf numFmtId="164" fontId="4" fillId="0" borderId="1" xfId="1" applyNumberFormat="1" applyFont="1" applyBorder="1" applyAlignment="1">
      <alignment horizontal="center" vertical="top" shrinkToFit="1"/>
    </xf>
    <xf numFmtId="164" fontId="2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right" vertical="top" shrinkToFit="1"/>
    </xf>
    <xf numFmtId="164" fontId="6" fillId="0" borderId="1" xfId="1" applyNumberFormat="1" applyFont="1" applyBorder="1" applyAlignment="1">
      <alignment horizontal="right" vertical="top" shrinkToFit="1"/>
    </xf>
    <xf numFmtId="164" fontId="0" fillId="0" borderId="1" xfId="1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vertical="top" wrapText="1" indent="3"/>
    </xf>
    <xf numFmtId="164" fontId="0" fillId="0" borderId="2" xfId="1" applyNumberFormat="1" applyFont="1" applyBorder="1" applyAlignment="1">
      <alignment horizontal="left" wrapText="1"/>
    </xf>
    <xf numFmtId="164" fontId="2" fillId="0" borderId="2" xfId="1" applyNumberFormat="1" applyFont="1" applyBorder="1" applyAlignment="1">
      <alignment horizontal="left" vertical="top" wrapText="1" indent="3"/>
    </xf>
    <xf numFmtId="164" fontId="7" fillId="5" borderId="1" xfId="1" applyNumberFormat="1" applyFont="1" applyFill="1" applyBorder="1" applyAlignment="1">
      <alignment horizontal="left" vertical="top" wrapText="1" indent="1"/>
    </xf>
    <xf numFmtId="164" fontId="7" fillId="2" borderId="1" xfId="1" applyNumberFormat="1" applyFont="1" applyFill="1" applyBorder="1" applyAlignment="1">
      <alignment horizontal="left" vertical="top" wrapText="1" indent="1"/>
    </xf>
    <xf numFmtId="164" fontId="7" fillId="5" borderId="1" xfId="1" applyNumberFormat="1" applyFont="1" applyFill="1" applyBorder="1" applyAlignment="1">
      <alignment horizontal="left" vertical="top" wrapText="1" indent="2"/>
    </xf>
    <xf numFmtId="164" fontId="7" fillId="2" borderId="1" xfId="1" applyNumberFormat="1" applyFont="1" applyFill="1" applyBorder="1" applyAlignment="1">
      <alignment horizontal="left" vertical="top" wrapText="1" indent="2"/>
    </xf>
    <xf numFmtId="164" fontId="8" fillId="0" borderId="1" xfId="1" applyNumberFormat="1" applyFont="1" applyBorder="1" applyAlignment="1">
      <alignment horizontal="center" vertical="top" shrinkToFit="1"/>
    </xf>
    <xf numFmtId="164" fontId="8" fillId="0" borderId="1" xfId="1" applyNumberFormat="1" applyFont="1" applyBorder="1" applyAlignment="1">
      <alignment horizontal="left" vertical="top" indent="2" shrinkToFit="1"/>
    </xf>
    <xf numFmtId="164" fontId="8" fillId="0" borderId="1" xfId="1" applyNumberFormat="1" applyFont="1" applyBorder="1" applyAlignment="1">
      <alignment horizontal="left" vertical="top" indent="3" shrinkToFit="1"/>
    </xf>
    <xf numFmtId="164" fontId="0" fillId="0" borderId="1" xfId="1" applyNumberFormat="1" applyFont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right" vertical="top" shrinkToFit="1"/>
    </xf>
    <xf numFmtId="164" fontId="15" fillId="0" borderId="0" xfId="1" applyNumberFormat="1" applyFont="1" applyAlignment="1">
      <alignment horizontal="left" vertical="top" wrapText="1" indent="14"/>
    </xf>
    <xf numFmtId="164" fontId="0" fillId="0" borderId="0" xfId="1" applyNumberFormat="1" applyFont="1" applyAlignment="1">
      <alignment horizontal="left" vertical="top" wrapText="1" indent="14"/>
    </xf>
    <xf numFmtId="164" fontId="11" fillId="2" borderId="0" xfId="1" applyNumberFormat="1" applyFont="1" applyFill="1" applyAlignment="1">
      <alignment horizontal="left" vertical="top" wrapText="1" indent="29"/>
    </xf>
    <xf numFmtId="164" fontId="1" fillId="2" borderId="0" xfId="1" applyNumberFormat="1" applyFont="1" applyFill="1" applyAlignment="1">
      <alignment horizontal="left" vertical="top" wrapText="1" indent="29"/>
    </xf>
    <xf numFmtId="164" fontId="2" fillId="0" borderId="2" xfId="1" applyNumberFormat="1" applyFont="1" applyBorder="1" applyAlignment="1">
      <alignment horizontal="left" vertical="top" wrapText="1"/>
    </xf>
    <xf numFmtId="164" fontId="2" fillId="0" borderId="3" xfId="1" applyNumberFormat="1" applyFont="1" applyBorder="1" applyAlignment="1">
      <alignment horizontal="left" vertical="top" wrapText="1"/>
    </xf>
    <xf numFmtId="164" fontId="2" fillId="0" borderId="2" xfId="1" applyNumberFormat="1" applyFont="1" applyBorder="1" applyAlignment="1">
      <alignment horizontal="left" vertical="top" wrapText="1" indent="2"/>
    </xf>
    <xf numFmtId="164" fontId="2" fillId="0" borderId="3" xfId="1" applyNumberFormat="1" applyFont="1" applyBorder="1" applyAlignment="1">
      <alignment horizontal="left" vertical="top" wrapText="1" indent="2"/>
    </xf>
    <xf numFmtId="164" fontId="2" fillId="3" borderId="4" xfId="1" applyNumberFormat="1" applyFont="1" applyFill="1" applyBorder="1" applyAlignment="1">
      <alignment horizontal="center" vertical="top" wrapText="1"/>
    </xf>
    <xf numFmtId="164" fontId="2" fillId="3" borderId="5" xfId="1" applyNumberFormat="1" applyFont="1" applyFill="1" applyBorder="1" applyAlignment="1">
      <alignment horizontal="center" vertical="top" wrapText="1"/>
    </xf>
    <xf numFmtId="164" fontId="2" fillId="3" borderId="4" xfId="1" applyNumberFormat="1" applyFont="1" applyFill="1" applyBorder="1" applyAlignment="1">
      <alignment horizontal="left" vertical="top" wrapText="1" indent="3"/>
    </xf>
    <xf numFmtId="164" fontId="2" fillId="3" borderId="5" xfId="1" applyNumberFormat="1" applyFont="1" applyFill="1" applyBorder="1" applyAlignment="1">
      <alignment horizontal="left" vertical="top" wrapText="1" indent="3"/>
    </xf>
    <xf numFmtId="164" fontId="2" fillId="4" borderId="2" xfId="1" applyNumberFormat="1" applyFont="1" applyFill="1" applyBorder="1" applyAlignment="1">
      <alignment horizontal="left" vertical="top" wrapText="1" indent="2"/>
    </xf>
    <xf numFmtId="164" fontId="2" fillId="4" borderId="3" xfId="1" applyNumberFormat="1" applyFont="1" applyFill="1" applyBorder="1" applyAlignment="1">
      <alignment horizontal="left" vertical="top" wrapText="1" indent="2"/>
    </xf>
    <xf numFmtId="164" fontId="6" fillId="0" borderId="7" xfId="1" applyNumberFormat="1" applyFont="1" applyBorder="1" applyAlignment="1">
      <alignment horizontal="center" vertical="top" shrinkToFit="1"/>
    </xf>
    <xf numFmtId="164" fontId="6" fillId="0" borderId="8" xfId="1" applyNumberFormat="1" applyFont="1" applyBorder="1" applyAlignment="1">
      <alignment horizontal="center" vertical="top" shrinkToFit="1"/>
    </xf>
    <xf numFmtId="164" fontId="6" fillId="0" borderId="9" xfId="1" applyNumberFormat="1" applyFont="1" applyBorder="1" applyAlignment="1">
      <alignment horizontal="center" vertical="top" shrinkToFit="1"/>
    </xf>
    <xf numFmtId="164" fontId="6" fillId="0" borderId="10" xfId="1" applyNumberFormat="1" applyFont="1" applyBorder="1" applyAlignment="1">
      <alignment horizontal="center" vertical="top" shrinkToFit="1"/>
    </xf>
    <xf numFmtId="164" fontId="6" fillId="0" borderId="0" xfId="1" applyNumberFormat="1" applyFont="1" applyAlignment="1">
      <alignment horizontal="center" vertical="top" shrinkToFit="1"/>
    </xf>
    <xf numFmtId="164" fontId="6" fillId="0" borderId="11" xfId="1" applyNumberFormat="1" applyFont="1" applyBorder="1" applyAlignment="1">
      <alignment horizontal="center" vertical="top" shrinkToFit="1"/>
    </xf>
    <xf numFmtId="164" fontId="6" fillId="0" borderId="12" xfId="1" applyNumberFormat="1" applyFont="1" applyBorder="1" applyAlignment="1">
      <alignment horizontal="center" vertical="top" shrinkToFit="1"/>
    </xf>
    <xf numFmtId="164" fontId="6" fillId="0" borderId="13" xfId="1" applyNumberFormat="1" applyFont="1" applyBorder="1" applyAlignment="1">
      <alignment horizontal="center" vertical="top" shrinkToFit="1"/>
    </xf>
    <xf numFmtId="164" fontId="6" fillId="0" borderId="14" xfId="1" applyNumberFormat="1" applyFont="1" applyBorder="1" applyAlignment="1">
      <alignment horizontal="center" vertical="top" shrinkToFit="1"/>
    </xf>
    <xf numFmtId="164" fontId="9" fillId="4" borderId="4" xfId="1" applyNumberFormat="1" applyFont="1" applyFill="1" applyBorder="1" applyAlignment="1">
      <alignment horizontal="center" vertical="top" wrapText="1"/>
    </xf>
    <xf numFmtId="164" fontId="9" fillId="4" borderId="6" xfId="1" applyNumberFormat="1" applyFont="1" applyFill="1" applyBorder="1" applyAlignment="1">
      <alignment horizontal="center" vertical="top" wrapText="1"/>
    </xf>
    <xf numFmtId="164" fontId="9" fillId="4" borderId="5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horizontal="left" vertical="top" indent="1" shrinkToFit="1"/>
    </xf>
    <xf numFmtId="164" fontId="7" fillId="3" borderId="4" xfId="1" applyNumberFormat="1" applyFont="1" applyFill="1" applyBorder="1" applyAlignment="1">
      <alignment horizontal="center" vertical="top" wrapText="1"/>
    </xf>
    <xf numFmtId="164" fontId="7" fillId="3" borderId="5" xfId="1" applyNumberFormat="1" applyFont="1" applyFill="1" applyBorder="1" applyAlignment="1">
      <alignment horizontal="center" vertical="top" wrapText="1"/>
    </xf>
    <xf numFmtId="164" fontId="7" fillId="3" borderId="4" xfId="1" applyNumberFormat="1" applyFont="1" applyFill="1" applyBorder="1" applyAlignment="1">
      <alignment horizontal="left" vertical="top" wrapText="1" indent="3"/>
    </xf>
    <xf numFmtId="164" fontId="7" fillId="3" borderId="5" xfId="1" applyNumberFormat="1" applyFont="1" applyFill="1" applyBorder="1" applyAlignment="1">
      <alignment horizontal="left" vertical="top" wrapText="1" indent="3"/>
    </xf>
    <xf numFmtId="164" fontId="7" fillId="4" borderId="2" xfId="1" applyNumberFormat="1" applyFont="1" applyFill="1" applyBorder="1" applyAlignment="1">
      <alignment horizontal="left" vertical="top" wrapText="1" indent="2"/>
    </xf>
    <xf numFmtId="164" fontId="7" fillId="4" borderId="3" xfId="1" applyNumberFormat="1" applyFont="1" applyFill="1" applyBorder="1" applyAlignment="1">
      <alignment horizontal="left" vertical="top" wrapText="1" indent="2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 indent="2"/>
    </xf>
    <xf numFmtId="164" fontId="2" fillId="0" borderId="3" xfId="1" applyNumberFormat="1" applyFont="1" applyBorder="1" applyAlignment="1">
      <alignment horizontal="left" vertical="center" wrapText="1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selection activeCell="H15" sqref="H15"/>
    </sheetView>
  </sheetViews>
  <sheetFormatPr defaultRowHeight="12.75" x14ac:dyDescent="0.2"/>
  <cols>
    <col min="1" max="1" width="4" style="3" customWidth="1"/>
    <col min="2" max="2" width="17.5" style="3" customWidth="1"/>
    <col min="3" max="3" width="8.83203125" style="3" customWidth="1"/>
    <col min="4" max="4" width="9.33203125" style="3" customWidth="1"/>
    <col min="5" max="5" width="8.83203125" style="3" customWidth="1"/>
    <col min="6" max="6" width="9.33203125" style="3" customWidth="1"/>
    <col min="7" max="7" width="8.83203125" style="3" customWidth="1"/>
    <col min="8" max="8" width="9.33203125" style="3" customWidth="1"/>
    <col min="9" max="9" width="8.83203125" style="3" customWidth="1"/>
    <col min="10" max="10" width="9.33203125" style="3" customWidth="1"/>
    <col min="11" max="11" width="8.83203125" style="3" customWidth="1"/>
    <col min="12" max="12" width="9.33203125" style="3" customWidth="1"/>
    <col min="13" max="14" width="8.83203125" style="3" customWidth="1"/>
    <col min="15" max="15" width="9.83203125" style="3" customWidth="1"/>
    <col min="16" max="16" width="10" style="3" customWidth="1"/>
    <col min="17" max="17" width="14.5" style="3" customWidth="1"/>
    <col min="18" max="16384" width="9.33203125" style="3"/>
  </cols>
  <sheetData>
    <row r="1" spans="1:17" ht="28.35" customHeight="1" x14ac:dyDescent="0.2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9" customHeight="1" x14ac:dyDescent="0.2">
      <c r="A2" s="32" t="s">
        <v>0</v>
      </c>
      <c r="B2" s="34" t="s">
        <v>1</v>
      </c>
      <c r="C2" s="36" t="s">
        <v>2</v>
      </c>
      <c r="D2" s="37"/>
      <c r="E2" s="36" t="s">
        <v>3</v>
      </c>
      <c r="F2" s="37"/>
      <c r="G2" s="36" t="s">
        <v>4</v>
      </c>
      <c r="H2" s="37"/>
      <c r="I2" s="36" t="s">
        <v>5</v>
      </c>
      <c r="J2" s="37"/>
      <c r="K2" s="36" t="s">
        <v>6</v>
      </c>
      <c r="L2" s="37"/>
      <c r="M2" s="36" t="s">
        <v>7</v>
      </c>
      <c r="N2" s="37"/>
      <c r="O2" s="38" t="s">
        <v>8</v>
      </c>
      <c r="P2" s="39"/>
      <c r="Q2" s="40" t="s">
        <v>9</v>
      </c>
    </row>
    <row r="3" spans="1:17" ht="15" customHeight="1" x14ac:dyDescent="0.2">
      <c r="A3" s="33"/>
      <c r="B3" s="35"/>
      <c r="C3" s="4" t="s">
        <v>10</v>
      </c>
      <c r="D3" s="5" t="s">
        <v>11</v>
      </c>
      <c r="E3" s="4" t="s">
        <v>10</v>
      </c>
      <c r="F3" s="5" t="s">
        <v>11</v>
      </c>
      <c r="G3" s="4" t="s">
        <v>10</v>
      </c>
      <c r="H3" s="5" t="s">
        <v>11</v>
      </c>
      <c r="I3" s="4" t="s">
        <v>10</v>
      </c>
      <c r="J3" s="5" t="s">
        <v>11</v>
      </c>
      <c r="K3" s="4" t="s">
        <v>10</v>
      </c>
      <c r="L3" s="5" t="s">
        <v>11</v>
      </c>
      <c r="M3" s="4" t="s">
        <v>10</v>
      </c>
      <c r="N3" s="5" t="s">
        <v>11</v>
      </c>
      <c r="O3" s="6" t="s">
        <v>10</v>
      </c>
      <c r="P3" s="7" t="s">
        <v>11</v>
      </c>
      <c r="Q3" s="41"/>
    </row>
    <row r="4" spans="1:17" ht="12.75" customHeight="1" x14ac:dyDescent="0.2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  <c r="O4" s="8">
        <v>15</v>
      </c>
      <c r="P4" s="9">
        <v>17</v>
      </c>
      <c r="Q4" s="10">
        <v>18</v>
      </c>
    </row>
    <row r="5" spans="1:17" ht="12.75" customHeight="1" x14ac:dyDescent="0.2">
      <c r="A5" s="11">
        <v>1</v>
      </c>
      <c r="B5" s="12" t="s">
        <v>13</v>
      </c>
      <c r="C5" s="13">
        <v>545</v>
      </c>
      <c r="D5" s="13">
        <v>240</v>
      </c>
      <c r="E5" s="13">
        <v>443</v>
      </c>
      <c r="F5" s="13">
        <v>267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4">
        <f t="shared" ref="O5" si="0">C5+E5+G5+I5+K5+M5</f>
        <v>988</v>
      </c>
      <c r="P5" s="14">
        <f t="shared" ref="P5:P13" si="1">D5+F5+H5+J5+L5+N5</f>
        <v>507</v>
      </c>
      <c r="Q5" s="14">
        <f t="shared" ref="Q5:Q13" si="2">O5+P5</f>
        <v>1495</v>
      </c>
    </row>
    <row r="6" spans="1:17" ht="12.75" customHeight="1" x14ac:dyDescent="0.2">
      <c r="A6" s="11">
        <v>2</v>
      </c>
      <c r="B6" s="12" t="s">
        <v>16</v>
      </c>
      <c r="C6" s="13">
        <f>114+347</f>
        <v>461</v>
      </c>
      <c r="D6" s="13">
        <v>988</v>
      </c>
      <c r="E6" s="13">
        <f>37+38</f>
        <v>75</v>
      </c>
      <c r="F6" s="13">
        <f>884+13</f>
        <v>897</v>
      </c>
      <c r="G6" s="13">
        <f>171+9+200</f>
        <v>380</v>
      </c>
      <c r="H6" s="13">
        <f>1136+16</f>
        <v>1152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4">
        <f t="shared" ref="O6:O15" si="3">C6+E6+G6+I6+K6+M6</f>
        <v>916</v>
      </c>
      <c r="P6" s="14">
        <f t="shared" si="1"/>
        <v>3037</v>
      </c>
      <c r="Q6" s="14">
        <f t="shared" si="2"/>
        <v>3953</v>
      </c>
    </row>
    <row r="7" spans="1:17" ht="17.100000000000001" customHeight="1" x14ac:dyDescent="0.2">
      <c r="A7" s="11">
        <v>3</v>
      </c>
      <c r="B7" s="12" t="s">
        <v>22</v>
      </c>
      <c r="C7" s="13">
        <v>0</v>
      </c>
      <c r="D7" s="13">
        <v>765</v>
      </c>
      <c r="E7" s="13">
        <v>0</v>
      </c>
      <c r="F7" s="13">
        <v>726</v>
      </c>
      <c r="G7" s="13">
        <v>0</v>
      </c>
      <c r="H7" s="13">
        <v>765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4">
        <f t="shared" si="3"/>
        <v>0</v>
      </c>
      <c r="P7" s="14">
        <f t="shared" si="1"/>
        <v>2256</v>
      </c>
      <c r="Q7" s="14">
        <f t="shared" si="2"/>
        <v>2256</v>
      </c>
    </row>
    <row r="8" spans="1:17" ht="18" customHeight="1" x14ac:dyDescent="0.2">
      <c r="A8" s="11">
        <v>4</v>
      </c>
      <c r="B8" s="12" t="s">
        <v>19</v>
      </c>
      <c r="C8" s="13">
        <v>1800</v>
      </c>
      <c r="D8" s="13">
        <v>85</v>
      </c>
      <c r="E8" s="13">
        <v>925</v>
      </c>
      <c r="F8" s="13">
        <v>87</v>
      </c>
      <c r="G8" s="13">
        <v>1205</v>
      </c>
      <c r="H8" s="13">
        <v>110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>
        <f t="shared" si="3"/>
        <v>3930</v>
      </c>
      <c r="P8" s="14">
        <f t="shared" si="1"/>
        <v>282</v>
      </c>
      <c r="Q8" s="14">
        <f t="shared" si="2"/>
        <v>4212</v>
      </c>
    </row>
    <row r="9" spans="1:17" ht="12.75" customHeight="1" x14ac:dyDescent="0.2">
      <c r="A9" s="11">
        <v>5</v>
      </c>
      <c r="B9" s="12" t="s">
        <v>20</v>
      </c>
      <c r="C9" s="13">
        <f>10797+412</f>
        <v>11209</v>
      </c>
      <c r="D9" s="13">
        <f>10363+399</f>
        <v>10762</v>
      </c>
      <c r="E9" s="13">
        <f>6786+261</f>
        <v>7047</v>
      </c>
      <c r="F9" s="13">
        <f>10759+319</f>
        <v>11078</v>
      </c>
      <c r="G9" s="13">
        <f>6317+294</f>
        <v>6611</v>
      </c>
      <c r="H9" s="13">
        <f>7482+170</f>
        <v>7652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4">
        <f t="shared" si="3"/>
        <v>24867</v>
      </c>
      <c r="P9" s="14">
        <f t="shared" si="1"/>
        <v>29492</v>
      </c>
      <c r="Q9" s="14">
        <f t="shared" si="2"/>
        <v>54359</v>
      </c>
    </row>
    <row r="10" spans="1:17" ht="18" customHeight="1" x14ac:dyDescent="0.2">
      <c r="A10" s="11">
        <v>6</v>
      </c>
      <c r="B10" s="12" t="s">
        <v>14</v>
      </c>
      <c r="C10" s="13">
        <v>42491</v>
      </c>
      <c r="D10" s="13">
        <v>179</v>
      </c>
      <c r="E10" s="13">
        <v>24953</v>
      </c>
      <c r="F10" s="13">
        <v>112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f t="shared" si="3"/>
        <v>67444</v>
      </c>
      <c r="P10" s="14">
        <f t="shared" si="1"/>
        <v>291</v>
      </c>
      <c r="Q10" s="14">
        <f t="shared" si="2"/>
        <v>67735</v>
      </c>
    </row>
    <row r="11" spans="1:17" ht="12.75" customHeight="1" x14ac:dyDescent="0.2">
      <c r="A11" s="11">
        <v>7</v>
      </c>
      <c r="B11" s="12" t="s">
        <v>18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4">
        <f t="shared" si="3"/>
        <v>0</v>
      </c>
      <c r="P11" s="14">
        <f t="shared" si="1"/>
        <v>0</v>
      </c>
      <c r="Q11" s="14">
        <f t="shared" si="2"/>
        <v>0</v>
      </c>
    </row>
    <row r="12" spans="1:17" ht="19.350000000000001" customHeight="1" x14ac:dyDescent="0.2">
      <c r="A12" s="11">
        <v>8</v>
      </c>
      <c r="B12" s="12" t="s">
        <v>21</v>
      </c>
      <c r="C12" s="13">
        <f>21+54</f>
        <v>75</v>
      </c>
      <c r="D12" s="13">
        <f>492+42</f>
        <v>534</v>
      </c>
      <c r="E12" s="13">
        <f>26+79</f>
        <v>105</v>
      </c>
      <c r="F12" s="13">
        <f>390+27</f>
        <v>417</v>
      </c>
      <c r="G12" s="13">
        <f>31+53</f>
        <v>84</v>
      </c>
      <c r="H12" s="13">
        <f>368+37</f>
        <v>405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f t="shared" si="3"/>
        <v>264</v>
      </c>
      <c r="P12" s="14">
        <f t="shared" si="1"/>
        <v>1356</v>
      </c>
      <c r="Q12" s="14">
        <f t="shared" si="2"/>
        <v>1620</v>
      </c>
    </row>
    <row r="13" spans="1:17" ht="12.75" customHeight="1" x14ac:dyDescent="0.2">
      <c r="A13" s="11">
        <v>9</v>
      </c>
      <c r="B13" s="12" t="s">
        <v>17</v>
      </c>
      <c r="C13" s="13">
        <v>67704</v>
      </c>
      <c r="D13" s="13">
        <v>35942</v>
      </c>
      <c r="E13" s="13">
        <v>32776</v>
      </c>
      <c r="F13" s="13">
        <v>38935</v>
      </c>
      <c r="G13" s="13">
        <v>36340</v>
      </c>
      <c r="H13" s="13">
        <v>34906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4">
        <f t="shared" si="3"/>
        <v>136820</v>
      </c>
      <c r="P13" s="14">
        <f t="shared" si="1"/>
        <v>109783</v>
      </c>
      <c r="Q13" s="14">
        <f t="shared" si="2"/>
        <v>246603</v>
      </c>
    </row>
    <row r="14" spans="1:17" ht="12.75" customHeight="1" x14ac:dyDescent="0.2">
      <c r="A14" s="11">
        <v>10</v>
      </c>
      <c r="B14" s="12" t="s">
        <v>15</v>
      </c>
      <c r="C14" s="13">
        <v>589</v>
      </c>
      <c r="D14" s="13">
        <v>111</v>
      </c>
      <c r="E14" s="13">
        <v>305</v>
      </c>
      <c r="F14" s="13">
        <v>79</v>
      </c>
      <c r="G14" s="13">
        <v>380</v>
      </c>
      <c r="H14" s="13">
        <v>35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 t="shared" si="3"/>
        <v>1274</v>
      </c>
      <c r="P14" s="14">
        <f t="shared" ref="P14" si="4">D14+F14+H14+J14+L14+N14</f>
        <v>225</v>
      </c>
      <c r="Q14" s="14">
        <f t="shared" ref="Q14" si="5">O14+P14</f>
        <v>1499</v>
      </c>
    </row>
    <row r="15" spans="1:17" ht="20.45" customHeight="1" x14ac:dyDescent="0.2">
      <c r="A15" s="11">
        <v>11</v>
      </c>
      <c r="B15" s="12" t="s">
        <v>12</v>
      </c>
      <c r="C15" s="13">
        <f>11247+9126+870</f>
        <v>21243</v>
      </c>
      <c r="D15" s="13">
        <f>11081+572</f>
        <v>11653</v>
      </c>
      <c r="E15" s="13">
        <f>5662+4979+315</f>
        <v>10956</v>
      </c>
      <c r="F15" s="13">
        <f>12407+551</f>
        <v>12958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4">
        <f t="shared" si="3"/>
        <v>32199</v>
      </c>
      <c r="P15" s="14">
        <f>D15+F15+H15+J15+L15+N15</f>
        <v>24611</v>
      </c>
      <c r="Q15" s="14">
        <f>O15+P15</f>
        <v>56810</v>
      </c>
    </row>
    <row r="16" spans="1:17" ht="12" customHeight="1" x14ac:dyDescent="0.2">
      <c r="A16" s="15"/>
      <c r="B16" s="16" t="s">
        <v>23</v>
      </c>
      <c r="C16" s="14">
        <f>SUM(C5:C15)</f>
        <v>146117</v>
      </c>
      <c r="D16" s="14">
        <f t="shared" ref="D16:Q16" si="6">SUM(D5:D15)</f>
        <v>61259</v>
      </c>
      <c r="E16" s="14">
        <f t="shared" si="6"/>
        <v>77585</v>
      </c>
      <c r="F16" s="14">
        <f t="shared" si="6"/>
        <v>65556</v>
      </c>
      <c r="G16" s="14">
        <f t="shared" si="6"/>
        <v>45000</v>
      </c>
      <c r="H16" s="14">
        <f t="shared" si="6"/>
        <v>45025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268702</v>
      </c>
      <c r="P16" s="14">
        <f t="shared" si="6"/>
        <v>171840</v>
      </c>
      <c r="Q16" s="14">
        <f t="shared" si="6"/>
        <v>440542</v>
      </c>
    </row>
    <row r="17" spans="1:17" ht="12" customHeight="1" x14ac:dyDescent="0.2">
      <c r="A17" s="17"/>
      <c r="B17" s="18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ht="12" customHeight="1" x14ac:dyDescent="0.2">
      <c r="A18" s="17"/>
      <c r="B18" s="18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</row>
    <row r="19" spans="1:17" ht="12.2" customHeight="1" x14ac:dyDescent="0.2">
      <c r="A19" s="17"/>
      <c r="B19" s="18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ht="12.2" customHeight="1" x14ac:dyDescent="0.2">
      <c r="A20" s="17"/>
      <c r="B20" s="1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/>
    </row>
    <row r="21" spans="1:17" ht="12.75" customHeight="1" x14ac:dyDescent="0.2">
      <c r="A21" s="61" t="s">
        <v>0</v>
      </c>
      <c r="B21" s="63" t="s">
        <v>1</v>
      </c>
      <c r="C21" s="55" t="s">
        <v>24</v>
      </c>
      <c r="D21" s="56"/>
      <c r="E21" s="57" t="s">
        <v>25</v>
      </c>
      <c r="F21" s="58"/>
      <c r="G21" s="55" t="s">
        <v>26</v>
      </c>
      <c r="H21" s="56"/>
      <c r="I21" s="55" t="s">
        <v>27</v>
      </c>
      <c r="J21" s="56"/>
      <c r="K21" s="55" t="s">
        <v>28</v>
      </c>
      <c r="L21" s="56"/>
      <c r="M21" s="55" t="s">
        <v>29</v>
      </c>
      <c r="N21" s="56"/>
      <c r="O21" s="57" t="s">
        <v>30</v>
      </c>
      <c r="P21" s="58"/>
      <c r="Q21" s="59" t="s">
        <v>31</v>
      </c>
    </row>
    <row r="22" spans="1:17" ht="12.75" customHeight="1" x14ac:dyDescent="0.2">
      <c r="A22" s="62"/>
      <c r="B22" s="64"/>
      <c r="C22" s="19" t="s">
        <v>32</v>
      </c>
      <c r="D22" s="20" t="s">
        <v>33</v>
      </c>
      <c r="E22" s="19" t="s">
        <v>32</v>
      </c>
      <c r="F22" s="20" t="s">
        <v>33</v>
      </c>
      <c r="G22" s="19" t="s">
        <v>32</v>
      </c>
      <c r="H22" s="20" t="s">
        <v>33</v>
      </c>
      <c r="I22" s="19" t="s">
        <v>32</v>
      </c>
      <c r="J22" s="20" t="s">
        <v>33</v>
      </c>
      <c r="K22" s="19" t="s">
        <v>32</v>
      </c>
      <c r="L22" s="20" t="s">
        <v>33</v>
      </c>
      <c r="M22" s="19" t="s">
        <v>32</v>
      </c>
      <c r="N22" s="20" t="s">
        <v>33</v>
      </c>
      <c r="O22" s="21" t="s">
        <v>32</v>
      </c>
      <c r="P22" s="22" t="s">
        <v>33</v>
      </c>
      <c r="Q22" s="60"/>
    </row>
    <row r="23" spans="1:17" ht="12.75" customHeight="1" x14ac:dyDescent="0.2">
      <c r="A23" s="8">
        <v>1</v>
      </c>
      <c r="B23" s="8">
        <v>2</v>
      </c>
      <c r="C23" s="23">
        <v>3</v>
      </c>
      <c r="D23" s="23">
        <v>4</v>
      </c>
      <c r="E23" s="23">
        <v>5</v>
      </c>
      <c r="F23" s="23">
        <v>6</v>
      </c>
      <c r="G23" s="23">
        <v>7</v>
      </c>
      <c r="H23" s="23">
        <v>8</v>
      </c>
      <c r="I23" s="23">
        <v>9</v>
      </c>
      <c r="J23" s="23">
        <v>10</v>
      </c>
      <c r="K23" s="23">
        <v>11</v>
      </c>
      <c r="L23" s="23">
        <v>12</v>
      </c>
      <c r="M23" s="23">
        <v>13</v>
      </c>
      <c r="N23" s="23">
        <v>14</v>
      </c>
      <c r="O23" s="23">
        <v>15</v>
      </c>
      <c r="P23" s="24">
        <v>17</v>
      </c>
      <c r="Q23" s="25">
        <v>18</v>
      </c>
    </row>
    <row r="24" spans="1:17" ht="20.45" customHeight="1" x14ac:dyDescent="0.2">
      <c r="A24" s="11">
        <v>1</v>
      </c>
      <c r="B24" s="12" t="s">
        <v>13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14">
        <f>C24+E24+G24+I24+K24+M24</f>
        <v>0</v>
      </c>
      <c r="P24" s="14">
        <f>D24+F24+H24+J24+L24+N24</f>
        <v>0</v>
      </c>
      <c r="Q24" s="14">
        <f>O24+P24</f>
        <v>0</v>
      </c>
    </row>
    <row r="25" spans="1:17" ht="12.75" customHeight="1" x14ac:dyDescent="0.2">
      <c r="A25" s="11">
        <v>2</v>
      </c>
      <c r="B25" s="12" t="s">
        <v>16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14">
        <f t="shared" ref="O25:O33" si="7">C25+E25+G25+I25+K25+M25</f>
        <v>0</v>
      </c>
      <c r="P25" s="14">
        <f t="shared" ref="P25:P33" si="8">D25+F25+H25+J25+L25+N25</f>
        <v>0</v>
      </c>
      <c r="Q25" s="14">
        <f t="shared" ref="Q25:Q34" si="9">O25+P25</f>
        <v>0</v>
      </c>
    </row>
    <row r="26" spans="1:17" ht="17.850000000000001" customHeight="1" x14ac:dyDescent="0.2">
      <c r="A26" s="11">
        <v>3</v>
      </c>
      <c r="B26" s="12" t="s">
        <v>22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14">
        <f t="shared" si="7"/>
        <v>0</v>
      </c>
      <c r="P26" s="14">
        <f t="shared" si="8"/>
        <v>0</v>
      </c>
      <c r="Q26" s="14">
        <f t="shared" si="9"/>
        <v>0</v>
      </c>
    </row>
    <row r="27" spans="1:17" ht="12.75" customHeight="1" x14ac:dyDescent="0.2">
      <c r="A27" s="11">
        <v>4</v>
      </c>
      <c r="B27" s="12" t="s">
        <v>19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14">
        <f t="shared" si="7"/>
        <v>0</v>
      </c>
      <c r="P27" s="14">
        <f t="shared" si="8"/>
        <v>0</v>
      </c>
      <c r="Q27" s="14">
        <f t="shared" si="9"/>
        <v>0</v>
      </c>
    </row>
    <row r="28" spans="1:17" ht="12.75" customHeight="1" x14ac:dyDescent="0.2">
      <c r="A28" s="11">
        <v>5</v>
      </c>
      <c r="B28" s="12" t="s">
        <v>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14">
        <f t="shared" si="7"/>
        <v>0</v>
      </c>
      <c r="P28" s="14">
        <f t="shared" si="8"/>
        <v>0</v>
      </c>
      <c r="Q28" s="14">
        <f t="shared" si="9"/>
        <v>0</v>
      </c>
    </row>
    <row r="29" spans="1:17" ht="12.75" customHeight="1" x14ac:dyDescent="0.2">
      <c r="A29" s="11">
        <v>6</v>
      </c>
      <c r="B29" s="12" t="s">
        <v>14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14">
        <f t="shared" si="7"/>
        <v>0</v>
      </c>
      <c r="P29" s="14">
        <f t="shared" si="8"/>
        <v>0</v>
      </c>
      <c r="Q29" s="14">
        <f t="shared" si="9"/>
        <v>0</v>
      </c>
    </row>
    <row r="30" spans="1:17" ht="12.75" customHeight="1" x14ac:dyDescent="0.2">
      <c r="A30" s="11">
        <v>7</v>
      </c>
      <c r="B30" s="12" t="s">
        <v>18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14">
        <f t="shared" si="7"/>
        <v>0</v>
      </c>
      <c r="P30" s="14">
        <f t="shared" si="8"/>
        <v>0</v>
      </c>
      <c r="Q30" s="14">
        <f t="shared" si="9"/>
        <v>0</v>
      </c>
    </row>
    <row r="31" spans="1:17" ht="17.100000000000001" customHeight="1" x14ac:dyDescent="0.2">
      <c r="A31" s="11">
        <v>8</v>
      </c>
      <c r="B31" s="12" t="s">
        <v>21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14">
        <f t="shared" si="7"/>
        <v>0</v>
      </c>
      <c r="P31" s="14">
        <f t="shared" si="8"/>
        <v>0</v>
      </c>
      <c r="Q31" s="14">
        <f t="shared" si="9"/>
        <v>0</v>
      </c>
    </row>
    <row r="32" spans="1:17" ht="12.75" customHeight="1" x14ac:dyDescent="0.2">
      <c r="A32" s="11">
        <v>9</v>
      </c>
      <c r="B32" s="12" t="s">
        <v>17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14">
        <f t="shared" si="7"/>
        <v>0</v>
      </c>
      <c r="P32" s="14">
        <f t="shared" si="8"/>
        <v>0</v>
      </c>
      <c r="Q32" s="14">
        <f t="shared" si="9"/>
        <v>0</v>
      </c>
    </row>
    <row r="33" spans="1:17" ht="16.5" customHeight="1" x14ac:dyDescent="0.2">
      <c r="A33" s="11">
        <v>10</v>
      </c>
      <c r="B33" s="12" t="s">
        <v>15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14">
        <f t="shared" si="7"/>
        <v>0</v>
      </c>
      <c r="P33" s="14">
        <f t="shared" si="8"/>
        <v>0</v>
      </c>
      <c r="Q33" s="14">
        <f t="shared" si="9"/>
        <v>0</v>
      </c>
    </row>
    <row r="34" spans="1:17" ht="19.350000000000001" customHeight="1" x14ac:dyDescent="0.2">
      <c r="A34" s="11">
        <v>11</v>
      </c>
      <c r="B34" s="12" t="s">
        <v>12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14">
        <f>C34+E34+G34+I34+K34+M34</f>
        <v>0</v>
      </c>
      <c r="P34" s="14">
        <f>D34+F34+H34+J34+L34+N34</f>
        <v>0</v>
      </c>
      <c r="Q34" s="14">
        <f t="shared" si="9"/>
        <v>0</v>
      </c>
    </row>
    <row r="35" spans="1:17" ht="12.75" customHeight="1" x14ac:dyDescent="0.2">
      <c r="A35" s="15"/>
      <c r="B35" s="16" t="s">
        <v>23</v>
      </c>
      <c r="C35" s="14">
        <f>SUM(C24:C34)</f>
        <v>0</v>
      </c>
      <c r="D35" s="14">
        <f t="shared" ref="D35:Q35" si="10">SUM(D24:D34)</f>
        <v>0</v>
      </c>
      <c r="E35" s="14">
        <f t="shared" si="10"/>
        <v>0</v>
      </c>
      <c r="F35" s="14">
        <f>SUM(F24:F34)</f>
        <v>0</v>
      </c>
      <c r="G35" s="14">
        <f t="shared" si="10"/>
        <v>0</v>
      </c>
      <c r="H35" s="14">
        <f t="shared" si="10"/>
        <v>0</v>
      </c>
      <c r="I35" s="14">
        <f t="shared" si="10"/>
        <v>0</v>
      </c>
      <c r="J35" s="14">
        <f t="shared" si="10"/>
        <v>0</v>
      </c>
      <c r="K35" s="14">
        <f t="shared" si="10"/>
        <v>0</v>
      </c>
      <c r="L35" s="14">
        <f t="shared" si="10"/>
        <v>0</v>
      </c>
      <c r="M35" s="14">
        <f t="shared" si="10"/>
        <v>0</v>
      </c>
      <c r="N35" s="14">
        <f t="shared" si="10"/>
        <v>0</v>
      </c>
      <c r="O35" s="14">
        <f t="shared" si="10"/>
        <v>0</v>
      </c>
      <c r="P35" s="14">
        <f t="shared" si="10"/>
        <v>0</v>
      </c>
      <c r="Q35" s="14">
        <f t="shared" si="10"/>
        <v>0</v>
      </c>
    </row>
    <row r="36" spans="1:17" ht="14.25" customHeight="1" x14ac:dyDescent="0.2">
      <c r="A36" s="26"/>
      <c r="B36" s="26"/>
      <c r="C36" s="51" t="s">
        <v>34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27">
        <f>O16+O35</f>
        <v>268702</v>
      </c>
      <c r="P36" s="27">
        <f>P16+P35</f>
        <v>171840</v>
      </c>
      <c r="Q36" s="27">
        <f>Q16+Q35</f>
        <v>440542</v>
      </c>
    </row>
    <row r="37" spans="1:17" ht="9" customHeight="1" x14ac:dyDescent="0.2">
      <c r="A37" s="54">
        <v>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17" ht="12" customHeight="1" x14ac:dyDescent="0.2">
      <c r="A38" s="28" t="s">
        <v>36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</sheetData>
  <mergeCells count="25">
    <mergeCell ref="K21:L21"/>
    <mergeCell ref="M21:N21"/>
    <mergeCell ref="O21:P21"/>
    <mergeCell ref="Q21:Q22"/>
    <mergeCell ref="A21:A22"/>
    <mergeCell ref="B21:B22"/>
    <mergeCell ref="C21:D21"/>
    <mergeCell ref="E21:F21"/>
    <mergeCell ref="G21:H21"/>
    <mergeCell ref="A38:Q38"/>
    <mergeCell ref="A1:Q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Q3"/>
    <mergeCell ref="C17:Q20"/>
    <mergeCell ref="C36:N36"/>
    <mergeCell ref="A37:Q37"/>
    <mergeCell ref="I21:J21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1" sqref="B1"/>
    </sheetView>
  </sheetViews>
  <sheetFormatPr defaultRowHeight="12.75" x14ac:dyDescent="0.2"/>
  <cols>
    <col min="1" max="1" width="84.5" customWidth="1"/>
    <col min="2" max="2" width="98.6640625" customWidth="1"/>
  </cols>
  <sheetData>
    <row r="1" spans="1:2" ht="24" customHeight="1" x14ac:dyDescent="0.2">
      <c r="A1" s="1" t="s">
        <v>35</v>
      </c>
      <c r="B1" s="2">
        <v>-0.57999999999999996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/>
  <cp:lastModifiedBy>User</cp:lastModifiedBy>
  <cp:lastPrinted>2025-09-22T04:07:28Z</cp:lastPrinted>
  <dcterms:created xsi:type="dcterms:W3CDTF">2025-09-03T01:35:05Z</dcterms:created>
  <dcterms:modified xsi:type="dcterms:W3CDTF">2026-04-07T11:18:56Z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2025-07-07T00:00:00Z</vt:filetime>
  </property>
  <property fmtid="{D5CDD505-2E9C-101B-9397-08002B2CF9AE}" pid="3" name="Creator">
    <vt:lpwstr>WPS Spreadsheets</vt:lpwstr>
  </property>
  <property fmtid="{D5CDD505-2E9C-101B-9397-08002B2CF9AE}" pid="4" name="LastSaved">
    <vt:filetime>2025-09-03T00:00:00Z</vt:filetime>
  </property>
  <property fmtid="{D5CDD505-2E9C-101B-9397-08002B2CF9AE}" pid="5" name="SourceModified">
    <vt:lpwstr>D:20250707203035+08'00'</vt:lpwstr>
  </property>
</Properties>
</file>